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<sst xmlns="http://schemas.openxmlformats.org/spreadsheetml/2006/main" count="166" uniqueCount="113">
  <si>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</si>
  <si>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</si>
  <si>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</si>
  <si>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</si>
  <si>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</si>
  <si>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</si>
  <si>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</si>
  <si>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</si>
  <si>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</si>
  <si>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</si>
  <si>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</si>
  <si>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</si>
  <si>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</si>
  <si>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</si>
  <si>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</si>
  <si>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</si>
  <si>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</si>
  <si>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</si>
  <si>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</si>
  <si>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</si>
  <si>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</si>
  <si>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</si>
  <si>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</si>
  <si>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</si>
  <si>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</si>
  <si>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</si>
  <si>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</si>
  <si>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</si>
  <si>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</si>
  <si>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</si>
  <si>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</si>
  <si>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</si>
  <si>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</si>
  <si>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</si>
  <si>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</si>
  <si>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</si>
  <si>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</si>
  <si>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</si>
  <si>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</si>
  <si>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</si>
  <si>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</si>
  <si>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</si>
  <si>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</si>
  <si>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</si>
  <si>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</si>
  <si>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</si>
  <si>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</si>
  <si>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</si>
  <si>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</si>
  <si>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</si>
  <si>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</si>
  <si>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</si>
  <si>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</si>
  <si>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</si>
  <si>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</si>
  <si>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</si>
  <si>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</si>
  <si>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</si>
  <si>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</si>
  <si>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</si>
  <si>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</si>
  <si>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</si>
  <si>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</si>
  <si>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</si>
  <si>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</si>
  <si>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</si>
  <si>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</si>
  <si>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</si>
  <si>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</si>
  <si>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</si>
  <si>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</si>
  <si>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</si>
  <si>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</si>
  <si>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</si>
  <si>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</si>
  <si>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</si>
  <si>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</si>
  <si>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</si>
  <si>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</si>
  <si>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</si>
  <si>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</si>
  <si>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</si>
  <si>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</si>
  <si>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</si>
  <si>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</si>
  <si>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</si>
  <si>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</si>
  <si>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</si>
  <si>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</si>
  <si>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</si>
  <si>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</si>
  <si>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</si>
  <si>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</si>
  <si>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</si>
  <si>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</si>
  <si>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</si>
  <si>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</si>
  <si>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</si>
  <si>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</si>
  <si>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</si>
  <si>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</si>
  <si>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</si>
  <si>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</si>
  <si>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</si>
  <si>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</si>
  <si>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</si>
  <si>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</si>
  <si>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</si>
  <si>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</si>
  <si>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</si>
  <si>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</si>
  <si>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</si>
  <si>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17.08.2018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</si>
</sst>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975"/>
          <c:w val="0.8532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130967.79999999994</c:v>
                </c:pt>
                <c:pt idx="1">
                  <c:v>123775.80999999998</c:v>
                </c:pt>
                <c:pt idx="2">
                  <c:v>1389.6000000000001</c:v>
                </c:pt>
                <c:pt idx="3">
                  <c:v>5802.389999999961</c:v>
                </c:pt>
              </c:numCache>
            </c:numRef>
          </c:val>
          <c:shape val="box"/>
        </c:ser>
        <c:shape val="box"/>
        <c:axId val="33684922"/>
        <c:axId val="34728843"/>
      </c:bar3D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45"/>
          <c:w val="0.8435"/>
          <c:h val="0.70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489795.10000000003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18780.199999999997</c:v>
                </c:pt>
                <c:pt idx="5">
                  <c:v>52165.999999999985</c:v>
                </c:pt>
                <c:pt idx="6">
                  <c:v>7567.499999999999</c:v>
                </c:pt>
                <c:pt idx="7">
                  <c:v>11115.599999999875</c:v>
                </c:pt>
              </c:numCache>
            </c:numRef>
          </c:val>
          <c:shape val="box"/>
        </c:ser>
        <c:shape val="box"/>
        <c:axId val="44124132"/>
        <c:axId val="61572869"/>
      </c:bar3D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25"/>
          <c:w val="0.929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245264</c:v>
                </c:pt>
                <c:pt idx="1">
                  <c:v>158813.60000000003</c:v>
                </c:pt>
                <c:pt idx="2">
                  <c:v>245264</c:v>
                </c:pt>
              </c:numCache>
            </c:numRef>
          </c:val>
          <c:shape val="box"/>
        </c:ser>
        <c:shape val="box"/>
        <c:axId val="17284910"/>
        <c:axId val="21346463"/>
      </c:bar3D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13791.699999999999</c:v>
                </c:pt>
                <c:pt idx="1">
                  <c:v>7858.600000000001</c:v>
                </c:pt>
                <c:pt idx="2">
                  <c:v>59.6</c:v>
                </c:pt>
                <c:pt idx="3">
                  <c:v>1003.3999999999997</c:v>
                </c:pt>
                <c:pt idx="4">
                  <c:v>328.69999999999993</c:v>
                </c:pt>
                <c:pt idx="5">
                  <c:v>34.2</c:v>
                </c:pt>
                <c:pt idx="6">
                  <c:v>4507.199999999998</c:v>
                </c:pt>
              </c:numCache>
            </c:numRef>
          </c:val>
          <c:shape val="box"/>
        </c:ser>
        <c:shape val="box"/>
        <c:axId val="57900440"/>
        <c:axId val="51341913"/>
      </c:bar3D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425"/>
          <c:w val="0.863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19389.399999999998</c:v>
                </c:pt>
                <c:pt idx="1">
                  <c:v>11453.1</c:v>
                </c:pt>
                <c:pt idx="3">
                  <c:v>512.9</c:v>
                </c:pt>
                <c:pt idx="4">
                  <c:v>513.5000000000001</c:v>
                </c:pt>
                <c:pt idx="5">
                  <c:v>880</c:v>
                </c:pt>
                <c:pt idx="6">
                  <c:v>6029.899999999998</c:v>
                </c:pt>
              </c:numCache>
            </c:numRef>
          </c:val>
          <c:shape val="box"/>
        </c:ser>
        <c:shape val="box"/>
        <c:axId val="59424034"/>
        <c:axId val="65054259"/>
      </c:bar3D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54259"/>
        <c:crosses val="autoZero"/>
        <c:auto val="1"/>
        <c:lblOffset val="100"/>
        <c:tickLblSkip val="2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675"/>
          <c:w val="0.8775"/>
          <c:h val="0.68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3109.3</c:v>
                </c:pt>
                <c:pt idx="1">
                  <c:v>1845.8000000000004</c:v>
                </c:pt>
                <c:pt idx="2">
                  <c:v>322</c:v>
                </c:pt>
                <c:pt idx="3">
                  <c:v>224.39999999999992</c:v>
                </c:pt>
                <c:pt idx="4">
                  <c:v>419.5</c:v>
                </c:pt>
                <c:pt idx="5">
                  <c:v>297.5999999999999</c:v>
                </c:pt>
              </c:numCache>
            </c:numRef>
          </c:val>
          <c:shape val="box"/>
        </c:ser>
        <c:shape val="box"/>
        <c:axId val="48617420"/>
        <c:axId val="34903597"/>
      </c:bar3D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72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4"/>
          <c:w val="0.85275"/>
          <c:h val="0.71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24824.799999999996</c:v>
                </c:pt>
              </c:numCache>
            </c:numRef>
          </c:val>
          <c:shape val="box"/>
        </c:ser>
        <c:shape val="box"/>
        <c:axId val="45696918"/>
        <c:axId val="8619079"/>
      </c:bar3D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675"/>
          <c:w val="0.85125"/>
          <c:h val="0.57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489795.10000000003</c:v>
                </c:pt>
                <c:pt idx="1">
                  <c:v>245264</c:v>
                </c:pt>
                <c:pt idx="2">
                  <c:v>13791.699999999999</c:v>
                </c:pt>
                <c:pt idx="3">
                  <c:v>19389.399999999998</c:v>
                </c:pt>
                <c:pt idx="4">
                  <c:v>3109.3</c:v>
                </c:pt>
                <c:pt idx="5">
                  <c:v>130967.79999999994</c:v>
                </c:pt>
                <c:pt idx="6">
                  <c:v>24824.799999999996</c:v>
                </c:pt>
              </c:numCache>
            </c:numRef>
          </c:val>
          <c:shape val="box"/>
        </c:ser>
        <c:shape val="box"/>
        <c:axId val="10462848"/>
        <c:axId val="27056769"/>
      </c:bar3D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75"/>
          <c:w val="0.8415"/>
          <c:h val="0.4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553781.8099999999</c:v>
                </c:pt>
                <c:pt idx="1">
                  <c:v>63884.39999999998</c:v>
                </c:pt>
                <c:pt idx="2">
                  <c:v>19716.199999999997</c:v>
                </c:pt>
                <c:pt idx="3">
                  <c:v>16371.100000000004</c:v>
                </c:pt>
                <c:pt idx="4">
                  <c:v>21.3</c:v>
                </c:pt>
                <c:pt idx="5">
                  <c:v>544016.2900000002</c:v>
                </c:pt>
              </c:numCache>
            </c:numRef>
          </c:val>
          <c:shape val="box"/>
        </c:ser>
        <c:shape val="box"/>
        <c:axId val="42184330"/>
        <c:axId val="44114651"/>
      </c:bar3D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4"/>
    </row>
    <row r="6" spans="1:11" ht="18" thickBot="1">
      <c r="A6" s="20" t="s">
        <v>26</v>
      </c>
      <c r="B6" s="39">
        <v>548666.3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</f>
        <v>489795.10000000003</v>
      </c>
      <c r="E6" s="3">
        <f>D6/D154*100</f>
        <v>40.89152941610603</v>
      </c>
      <c r="F6" s="3">
        <f>D6/B6*100</f>
        <v>89.2701264867188</v>
      </c>
      <c r="G6" s="3">
        <f aca="true" t="shared" si="0" ref="G6:G43">D6/C6*100</f>
        <v>59.36998098638549</v>
      </c>
      <c r="H6" s="41">
        <f>B6-D6</f>
        <v>58871.20000000001</v>
      </c>
      <c r="I6" s="41">
        <f aca="true" t="shared" si="1" ref="I6:I43">C6-D6</f>
        <v>335192.7</v>
      </c>
      <c r="J6" s="168"/>
      <c r="K6" s="154"/>
    </row>
    <row r="7" spans="1:12" s="95" customFormat="1" ht="18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8282.7+10875.2+9132.6+9963.6+4.3+9215.1+9968.6+9459.9+11450.4+9572.3+23759.4-0.1+3644+36528.9+8511.9+179.9+764+816.4+0.1+3426.1</f>
        <v>165555.3</v>
      </c>
      <c r="E7" s="145">
        <f>D7/D6*100</f>
        <v>33.80093022572092</v>
      </c>
      <c r="F7" s="145">
        <f>D7/B7*100</f>
        <v>91.06417082002434</v>
      </c>
      <c r="G7" s="145">
        <f>D7/C7*100</f>
        <v>63.064457392571015</v>
      </c>
      <c r="H7" s="144">
        <f>B7-D7</f>
        <v>16245.400000000023</v>
      </c>
      <c r="I7" s="144">
        <f t="shared" si="1"/>
        <v>96962.29999999999</v>
      </c>
      <c r="J7" s="170"/>
      <c r="K7" s="154"/>
      <c r="L7" s="140"/>
    </row>
    <row r="8" spans="1:12" s="94" customFormat="1" ht="17.25">
      <c r="A8" s="103" t="s">
        <v>3</v>
      </c>
      <c r="B8" s="127">
        <v>440014.4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7">
        <f>D8/D6*100</f>
        <v>81.69630525091006</v>
      </c>
      <c r="F8" s="107">
        <f>D8/B8*100</f>
        <v>90.93895563417928</v>
      </c>
      <c r="G8" s="107">
        <f t="shared" si="0"/>
        <v>61.03137191380482</v>
      </c>
      <c r="H8" s="105">
        <f>B8-D8</f>
        <v>39869.89999999985</v>
      </c>
      <c r="I8" s="105">
        <f t="shared" si="1"/>
        <v>255492.89999999985</v>
      </c>
      <c r="J8" s="168"/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0.004348757266048599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7.25">
      <c r="A10" s="103" t="s">
        <v>1</v>
      </c>
      <c r="B10" s="127">
        <v>27212.5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</f>
        <v>18780.199999999997</v>
      </c>
      <c r="E10" s="107">
        <f>D10/D6*100</f>
        <v>3.834297239804971</v>
      </c>
      <c r="F10" s="107">
        <f aca="true" t="shared" si="3" ref="F10:F41">D10/B10*100</f>
        <v>69.01313734497013</v>
      </c>
      <c r="G10" s="107">
        <f t="shared" si="0"/>
        <v>42.31528381130918</v>
      </c>
      <c r="H10" s="105">
        <f t="shared" si="2"/>
        <v>8432.300000000003</v>
      </c>
      <c r="I10" s="105">
        <f t="shared" si="1"/>
        <v>25601.40000000001</v>
      </c>
      <c r="J10" s="168"/>
      <c r="K10" s="154"/>
      <c r="L10" s="140"/>
    </row>
    <row r="11" spans="1:12" s="94" customFormat="1" ht="17.25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</f>
        <v>52165.999999999985</v>
      </c>
      <c r="E11" s="107">
        <f>D11/D6*100</f>
        <v>10.650576128670945</v>
      </c>
      <c r="F11" s="107">
        <f t="shared" si="3"/>
        <v>96.89726653342345</v>
      </c>
      <c r="G11" s="107">
        <f t="shared" si="0"/>
        <v>59.16363850819529</v>
      </c>
      <c r="H11" s="105">
        <f t="shared" si="2"/>
        <v>1670.400000000016</v>
      </c>
      <c r="I11" s="105">
        <f t="shared" si="1"/>
        <v>36006.40000000001</v>
      </c>
      <c r="J11" s="168"/>
      <c r="K11" s="154"/>
      <c r="L11" s="140"/>
    </row>
    <row r="12" spans="1:12" s="94" customFormat="1" ht="17.25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</f>
        <v>7567.499999999999</v>
      </c>
      <c r="E12" s="107">
        <f>D12/D6*100</f>
        <v>1.5450338314940264</v>
      </c>
      <c r="F12" s="107">
        <f t="shared" si="3"/>
        <v>93.57148156391423</v>
      </c>
      <c r="G12" s="107">
        <f t="shared" si="0"/>
        <v>59.40885539331134</v>
      </c>
      <c r="H12" s="105">
        <f>B12-D12</f>
        <v>519.9000000000005</v>
      </c>
      <c r="I12" s="105">
        <f t="shared" si="1"/>
        <v>5170.500000000001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19484.800000000017</v>
      </c>
      <c r="C13" s="128">
        <f>C6-C8-C9-C10-C11-C12</f>
        <v>23960.70000000001</v>
      </c>
      <c r="D13" s="128">
        <f>D6-D8-D9-D10-D11-D12</f>
        <v>11115.599999999875</v>
      </c>
      <c r="E13" s="107">
        <f>D13/D6*100</f>
        <v>2.269438791853956</v>
      </c>
      <c r="F13" s="107">
        <f t="shared" si="3"/>
        <v>57.04754475283228</v>
      </c>
      <c r="G13" s="107">
        <f t="shared" si="0"/>
        <v>46.3909652055235</v>
      </c>
      <c r="H13" s="105">
        <f t="shared" si="2"/>
        <v>8369.200000000143</v>
      </c>
      <c r="I13" s="105">
        <f t="shared" si="1"/>
        <v>12845.100000000137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</f>
        <v>245264</v>
      </c>
      <c r="E18" s="3">
        <f>D18/D154*100</f>
        <v>20.476358523619016</v>
      </c>
      <c r="F18" s="3">
        <f>D18/B18*100</f>
        <v>90.26569907851434</v>
      </c>
      <c r="G18" s="3">
        <f t="shared" si="0"/>
        <v>57.69731118824035</v>
      </c>
      <c r="H18" s="41">
        <f>B18-D18</f>
        <v>26449.400000000023</v>
      </c>
      <c r="I18" s="41">
        <f t="shared" si="1"/>
        <v>179823.39999999997</v>
      </c>
      <c r="J18" s="168"/>
      <c r="K18" s="154"/>
    </row>
    <row r="19" spans="1:13" s="95" customFormat="1" ht="18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</f>
        <v>158813.60000000003</v>
      </c>
      <c r="E19" s="145">
        <f>D19/D18*100</f>
        <v>64.75210385543741</v>
      </c>
      <c r="F19" s="145">
        <f t="shared" si="3"/>
        <v>96.63562786786393</v>
      </c>
      <c r="G19" s="145">
        <f t="shared" si="0"/>
        <v>69.92438862126463</v>
      </c>
      <c r="H19" s="144">
        <f t="shared" si="2"/>
        <v>5529.099999999977</v>
      </c>
      <c r="I19" s="144">
        <f t="shared" si="1"/>
        <v>68308.29999999996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245264</v>
      </c>
      <c r="E25" s="107">
        <f>D25/D18*100</f>
        <v>100</v>
      </c>
      <c r="F25" s="107">
        <f t="shared" si="3"/>
        <v>90.26569907851434</v>
      </c>
      <c r="G25" s="107">
        <f t="shared" si="0"/>
        <v>57.69731118824035</v>
      </c>
      <c r="H25" s="105">
        <f t="shared" si="2"/>
        <v>26449.400000000023</v>
      </c>
      <c r="I25" s="105">
        <f t="shared" si="1"/>
        <v>179823.39999999997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</f>
        <v>13791.699999999999</v>
      </c>
      <c r="E33" s="3">
        <f>D33/D154*100</f>
        <v>1.1514278241005462</v>
      </c>
      <c r="F33" s="3">
        <f>D33/B33*100</f>
        <v>86.21644599477388</v>
      </c>
      <c r="G33" s="3">
        <f t="shared" si="0"/>
        <v>55.638839917863145</v>
      </c>
      <c r="H33" s="41">
        <f t="shared" si="2"/>
        <v>2204.9000000000015</v>
      </c>
      <c r="I33" s="41">
        <f t="shared" si="1"/>
        <v>10996.199999999999</v>
      </c>
      <c r="J33" s="171"/>
      <c r="K33" s="154"/>
    </row>
    <row r="34" spans="1:11" s="94" customFormat="1" ht="17.25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364.6+548.1+389.3+522.2+63+395+556.7+63+391.3+512.8+63+394.6+664.3+89.8+0.3+456.7+632.3+12+89.8+485+19+3.6+623.1+89.8+9.9+419.4</f>
        <v>7858.600000000001</v>
      </c>
      <c r="E34" s="107">
        <f>D34/D33*100</f>
        <v>56.98064778091172</v>
      </c>
      <c r="F34" s="107">
        <f t="shared" si="3"/>
        <v>90.30174890262681</v>
      </c>
      <c r="G34" s="107">
        <f t="shared" si="0"/>
        <v>60.88822772844902</v>
      </c>
      <c r="H34" s="105">
        <f t="shared" si="2"/>
        <v>843.9999999999991</v>
      </c>
      <c r="I34" s="105">
        <f t="shared" si="1"/>
        <v>5047.999999999999</v>
      </c>
      <c r="J34" s="168"/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0.4321439706490136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0.3+11.3+141.7+12.6+0.9+12.9+1.3+0.5+169.4+1.1+0.1+0.4+11.3+166.1+3.8+5.1+2.9+0.2+0.5+11.9+319.9+44.3+12.2+0.9-0.2+8.4+29.5+8.6+0.2+7.6+0.4+4.3+0.1+0.3+7.8+4.8</f>
        <v>1003.3999999999997</v>
      </c>
      <c r="E36" s="107">
        <f>D36/D33*100</f>
        <v>7.275390270960069</v>
      </c>
      <c r="F36" s="107">
        <f t="shared" si="3"/>
        <v>95.04594108174668</v>
      </c>
      <c r="G36" s="107">
        <f t="shared" si="0"/>
        <v>56.275939427930446</v>
      </c>
      <c r="H36" s="105">
        <f t="shared" si="2"/>
        <v>52.300000000000296</v>
      </c>
      <c r="I36" s="105">
        <f t="shared" si="1"/>
        <v>779.6000000000003</v>
      </c>
      <c r="J36" s="168"/>
      <c r="K36" s="154"/>
    </row>
    <row r="37" spans="1:12" s="95" customFormat="1" ht="17.2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2.383317502555885</v>
      </c>
      <c r="F37" s="113">
        <f t="shared" si="3"/>
        <v>61.267474370922635</v>
      </c>
      <c r="G37" s="113">
        <f t="shared" si="0"/>
        <v>32.60912698412698</v>
      </c>
      <c r="H37" s="109">
        <f t="shared" si="2"/>
        <v>207.80000000000007</v>
      </c>
      <c r="I37" s="109">
        <f t="shared" si="1"/>
        <v>679.3000000000001</v>
      </c>
      <c r="J37" s="170"/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0.2479752314798031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4507.199999999998</v>
      </c>
      <c r="E39" s="107">
        <f>D39/D33*100</f>
        <v>32.68052524344351</v>
      </c>
      <c r="F39" s="107">
        <f t="shared" si="3"/>
        <v>80.37155796927003</v>
      </c>
      <c r="G39" s="107">
        <f t="shared" si="0"/>
        <v>50.53084745002634</v>
      </c>
      <c r="H39" s="105">
        <f>B39-D39</f>
        <v>1100.7540000000026</v>
      </c>
      <c r="I39" s="105">
        <f t="shared" si="1"/>
        <v>4412.499999999999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63.9+1.1+0.6+70.8+0.5+48+6.7+2+13.7+10.4+20.2+0.7+37.4+27+181.7+0.2+2.1+7.5+10+0.2+3.3+24.2+12.6</f>
        <v>544.8</v>
      </c>
      <c r="E43" s="3">
        <f>D43/D154*100</f>
        <v>0.04548372416525719</v>
      </c>
      <c r="F43" s="3">
        <f>D43/B43*100</f>
        <v>40.574960899679745</v>
      </c>
      <c r="G43" s="3">
        <f t="shared" si="0"/>
        <v>34.180312441182004</v>
      </c>
      <c r="H43" s="41">
        <f t="shared" si="2"/>
        <v>797.9000000000001</v>
      </c>
      <c r="I43" s="41">
        <f t="shared" si="1"/>
        <v>1049.1000000000001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237.1+562.8+52.3+349.2+679.9+375.9+891+78.3+327.4+13.5+670.2+386.5+179.9+781.7-0.1+25.5+366.5+16.5+692.2+3.8+389.3+707.6+15.1+379.9+4.5</f>
        <v>8186.5</v>
      </c>
      <c r="E45" s="3">
        <f>D45/D154*100</f>
        <v>0.683466424153594</v>
      </c>
      <c r="F45" s="3">
        <f>D45/B45*100</f>
        <v>90.59871624612661</v>
      </c>
      <c r="G45" s="3">
        <f aca="true" t="shared" si="5" ref="G45:G76">D45/C45*100</f>
        <v>60.29993444458358</v>
      </c>
      <c r="H45" s="41">
        <f>B45-D45</f>
        <v>849.5</v>
      </c>
      <c r="I45" s="41">
        <f aca="true" t="shared" si="6" ref="I45:I77">C45-D45</f>
        <v>5389.799999999999</v>
      </c>
      <c r="J45" s="168"/>
      <c r="K45" s="154"/>
    </row>
    <row r="46" spans="1:11" s="94" customFormat="1" ht="17.25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237.1+551.8+334.1+652.5+314.7+746.1+319.2+661.7+342.8+781.7+0.2-0.1+366.5+692.2+367.7+697.1+14.1+359.1</f>
        <v>7438.5</v>
      </c>
      <c r="E46" s="107">
        <f>D46/D45*100</f>
        <v>90.86300616869237</v>
      </c>
      <c r="F46" s="107">
        <f aca="true" t="shared" si="7" ref="F46:F74">D46/B46*100</f>
        <v>90.92853824902818</v>
      </c>
      <c r="G46" s="107">
        <f t="shared" si="5"/>
        <v>60.69074116380014</v>
      </c>
      <c r="H46" s="105">
        <f aca="true" t="shared" si="8" ref="H46:H74">B46-D46</f>
        <v>742.1000000000004</v>
      </c>
      <c r="I46" s="105">
        <f t="shared" si="6"/>
        <v>4817.9</v>
      </c>
      <c r="J46" s="168"/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J47" s="168"/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0.506932144384047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8"/>
      <c r="K48" s="154"/>
    </row>
    <row r="49" spans="1:11" s="94" customFormat="1" ht="17.25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7.3+51.9+12.7-0.1+54.5+131.2+49.5+2.4+7.9+11.2+178.3+0.4+4.1+0.1+0.6+1.4+0.5+0.8+4.5</f>
        <v>519.1999999999999</v>
      </c>
      <c r="E49" s="107">
        <f>D49/D45*100</f>
        <v>6.342148659378244</v>
      </c>
      <c r="F49" s="107">
        <f t="shared" si="7"/>
        <v>90.24856596558317</v>
      </c>
      <c r="G49" s="107">
        <f t="shared" si="5"/>
        <v>59.01341213912252</v>
      </c>
      <c r="H49" s="105">
        <f t="shared" si="8"/>
        <v>56.10000000000002</v>
      </c>
      <c r="I49" s="105">
        <f t="shared" si="6"/>
        <v>360.6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187.30000000000007</v>
      </c>
      <c r="E50" s="107">
        <f>D50/D45*100</f>
        <v>2.2879130275453496</v>
      </c>
      <c r="F50" s="107">
        <f t="shared" si="7"/>
        <v>84.83481443233613</v>
      </c>
      <c r="G50" s="107">
        <f t="shared" si="5"/>
        <v>55.136885487194654</v>
      </c>
      <c r="H50" s="105">
        <f t="shared" si="8"/>
        <v>33.4819999999996</v>
      </c>
      <c r="I50" s="105">
        <f t="shared" si="6"/>
        <v>152.39999999999964</v>
      </c>
      <c r="J50" s="168"/>
      <c r="K50" s="154"/>
    </row>
    <row r="51" spans="1:11" ht="18" thickBot="1">
      <c r="A51" s="20" t="s">
        <v>4</v>
      </c>
      <c r="B51" s="39">
        <v>24788.4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</f>
        <v>19389.399999999998</v>
      </c>
      <c r="E51" s="3">
        <f>D51/D154*100</f>
        <v>1.6187630714571177</v>
      </c>
      <c r="F51" s="3">
        <f>D51/B51*100</f>
        <v>78.2196511271401</v>
      </c>
      <c r="G51" s="3">
        <f t="shared" si="5"/>
        <v>52.178991049371085</v>
      </c>
      <c r="H51" s="41">
        <f>B51-D51</f>
        <v>5399.000000000004</v>
      </c>
      <c r="I51" s="41">
        <f t="shared" si="6"/>
        <v>17770.000000000004</v>
      </c>
      <c r="J51" s="168"/>
      <c r="K51" s="154"/>
    </row>
    <row r="52" spans="1:11" s="94" customFormat="1" ht="17.25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632.9+34.3+767.3+737.6+710.6+649.6+792.4+1.6+643.1+825.6+650.1+947+1196.1+785.4+658.1+439+623.6+358.8</f>
        <v>11453.1</v>
      </c>
      <c r="E52" s="107">
        <f>D52/D51*100</f>
        <v>59.06887268301237</v>
      </c>
      <c r="F52" s="107">
        <f t="shared" si="7"/>
        <v>85.82315473960284</v>
      </c>
      <c r="G52" s="107">
        <f t="shared" si="5"/>
        <v>56.98796859295232</v>
      </c>
      <c r="H52" s="105">
        <f t="shared" si="8"/>
        <v>1891.8999999999996</v>
      </c>
      <c r="I52" s="105">
        <f t="shared" si="6"/>
        <v>8644.300000000001</v>
      </c>
      <c r="J52" s="168"/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8"/>
      <c r="K53" s="154"/>
    </row>
    <row r="54" spans="1:11" s="94" customFormat="1" ht="17.25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0.2+4.2+9+4.7+9.6+6.3+43.2+2.7+18.4+3.8+23.8+5.3+12.2+43.2+26.7+3.8+22.4+0.4+59.7+30.3+3.3+19.2+7+2.9+21+4.4-0.4+4.8+2.2+3.6+32.5+6.4+7.8+23.5+0.7+4.2+10.2+2.2+1.8+2+15.6+1.8+2.2+4.1</f>
        <v>512.9</v>
      </c>
      <c r="E54" s="107">
        <f>D54/D51*100</f>
        <v>2.645259781117518</v>
      </c>
      <c r="F54" s="107">
        <f t="shared" si="7"/>
        <v>81.90673906100287</v>
      </c>
      <c r="G54" s="107">
        <f t="shared" si="5"/>
        <v>51.620370370370374</v>
      </c>
      <c r="H54" s="105">
        <f t="shared" si="8"/>
        <v>113.30000000000007</v>
      </c>
      <c r="I54" s="105">
        <f t="shared" si="6"/>
        <v>480.70000000000005</v>
      </c>
      <c r="J54" s="168"/>
      <c r="K54" s="154"/>
    </row>
    <row r="55" spans="1:11" s="94" customFormat="1" ht="17.25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</f>
        <v>513.5000000000001</v>
      </c>
      <c r="E55" s="107">
        <f>D55/D51*100</f>
        <v>2.64835425541791</v>
      </c>
      <c r="F55" s="107">
        <f t="shared" si="7"/>
        <v>76.69902912621362</v>
      </c>
      <c r="G55" s="107">
        <f t="shared" si="5"/>
        <v>42.09361423067465</v>
      </c>
      <c r="H55" s="105">
        <f t="shared" si="8"/>
        <v>155.9999999999999</v>
      </c>
      <c r="I55" s="105">
        <f t="shared" si="6"/>
        <v>706.4</v>
      </c>
      <c r="J55" s="168"/>
      <c r="K55" s="154"/>
    </row>
    <row r="56" spans="1:11" s="94" customFormat="1" ht="17.25">
      <c r="A56" s="103" t="s">
        <v>14</v>
      </c>
      <c r="B56" s="127">
        <v>880</v>
      </c>
      <c r="C56" s="128">
        <v>1320</v>
      </c>
      <c r="D56" s="128">
        <f>110+110+110+110+110+110+110+110</f>
        <v>880</v>
      </c>
      <c r="E56" s="107">
        <f>D56/D51*100</f>
        <v>4.538562307240039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440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9267.7</v>
      </c>
      <c r="C57" s="128">
        <f>C51-C52-C55-C54-C53-C56</f>
        <v>13514.6</v>
      </c>
      <c r="D57" s="128">
        <f>D51-D52-D55-D54-D53-D56</f>
        <v>6029.899999999998</v>
      </c>
      <c r="E57" s="107">
        <f>D57/D51*100</f>
        <v>31.09895097321216</v>
      </c>
      <c r="F57" s="107">
        <f t="shared" si="7"/>
        <v>65.06360801493356</v>
      </c>
      <c r="G57" s="107">
        <f t="shared" si="5"/>
        <v>44.61767273911176</v>
      </c>
      <c r="H57" s="105">
        <f>B57-D57</f>
        <v>3237.800000000003</v>
      </c>
      <c r="I57" s="105">
        <f>C57-D57</f>
        <v>7484.700000000003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</f>
        <v>3109.3</v>
      </c>
      <c r="E59" s="3">
        <f>D59/D154*100</f>
        <v>0.259586166569446</v>
      </c>
      <c r="F59" s="3">
        <f>D59/B59*100</f>
        <v>37.71682961740945</v>
      </c>
      <c r="G59" s="3">
        <f t="shared" si="5"/>
        <v>32.40001667257154</v>
      </c>
      <c r="H59" s="41">
        <f>B59-D59</f>
        <v>5134.499999999999</v>
      </c>
      <c r="I59" s="41">
        <f t="shared" si="6"/>
        <v>6487.3</v>
      </c>
      <c r="J59" s="168"/>
      <c r="K59" s="154"/>
    </row>
    <row r="60" spans="1:11" s="94" customFormat="1" ht="17.25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77.7+79.1+76.9+40.5+47.3+155.9+45+29.2+85.8+95.3+38.3+30.7+89.8+79.1+80.7+178.9+50.9+35.4+119.2+73+83.9+167.9+42.3+43</f>
        <v>1845.8000000000004</v>
      </c>
      <c r="E60" s="107">
        <f>D60/D59*100</f>
        <v>59.363843952014925</v>
      </c>
      <c r="F60" s="107">
        <f t="shared" si="7"/>
        <v>88.13025210084035</v>
      </c>
      <c r="G60" s="107">
        <f t="shared" si="5"/>
        <v>59.16594544347215</v>
      </c>
      <c r="H60" s="105">
        <f t="shared" si="8"/>
        <v>248.59999999999968</v>
      </c>
      <c r="I60" s="105">
        <f t="shared" si="6"/>
        <v>1273.8999999999994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</f>
        <v>322</v>
      </c>
      <c r="E61" s="107">
        <f>D61/D59*100</f>
        <v>10.35602868812916</v>
      </c>
      <c r="F61" s="107">
        <f>D61/B61*100</f>
        <v>81.9129992368354</v>
      </c>
      <c r="G61" s="107">
        <f t="shared" si="5"/>
        <v>81.91299923683542</v>
      </c>
      <c r="H61" s="105">
        <f t="shared" si="8"/>
        <v>71.10000000000002</v>
      </c>
      <c r="I61" s="105">
        <f t="shared" si="6"/>
        <v>71.09999999999997</v>
      </c>
      <c r="J61" s="168"/>
      <c r="K61" s="154"/>
    </row>
    <row r="62" spans="1:11" s="94" customFormat="1" ht="17.25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10.9+43.2+13-3+39.2+5.7+50.2+3.5+0.2+29.7+2.5+1.8+22+0.1+0.7+2.1+0.1+0.1+2.2+0.1+0.1</f>
        <v>224.39999999999992</v>
      </c>
      <c r="E62" s="107">
        <f>D62/D59*100</f>
        <v>7.217058501913611</v>
      </c>
      <c r="F62" s="107">
        <f t="shared" si="7"/>
        <v>91.36807817589573</v>
      </c>
      <c r="G62" s="107">
        <f t="shared" si="5"/>
        <v>56.997713995427965</v>
      </c>
      <c r="H62" s="105">
        <f t="shared" si="8"/>
        <v>21.200000000000074</v>
      </c>
      <c r="I62" s="105">
        <f t="shared" si="6"/>
        <v>169.30000000000007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</f>
        <v>419.5</v>
      </c>
      <c r="E63" s="107">
        <f>D63/D59*100</f>
        <v>13.491782716367027</v>
      </c>
      <c r="F63" s="107">
        <f t="shared" si="7"/>
        <v>8.619981095631445</v>
      </c>
      <c r="G63" s="107">
        <f t="shared" si="5"/>
        <v>8.619981095631445</v>
      </c>
      <c r="H63" s="105">
        <f t="shared" si="8"/>
        <v>4447.1</v>
      </c>
      <c r="I63" s="105">
        <f t="shared" si="6"/>
        <v>4447.1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297.5999999999999</v>
      </c>
      <c r="E64" s="107">
        <f>D64/D59*100</f>
        <v>9.571286141575271</v>
      </c>
      <c r="F64" s="107">
        <f t="shared" si="7"/>
        <v>46.20400558919429</v>
      </c>
      <c r="G64" s="107">
        <f t="shared" si="5"/>
        <v>36.13843351548267</v>
      </c>
      <c r="H64" s="105">
        <f t="shared" si="8"/>
        <v>346.499999999999</v>
      </c>
      <c r="I64" s="105">
        <f t="shared" si="6"/>
        <v>525.9000000000005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0.01895155173552383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168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v>144524.4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</f>
        <v>130967.79999999994</v>
      </c>
      <c r="E90" s="3">
        <f>D90/D154*100</f>
        <v>10.934110296862277</v>
      </c>
      <c r="F90" s="3">
        <f aca="true" t="shared" si="11" ref="F90:F96">D90/B90*100</f>
        <v>90.61985381015243</v>
      </c>
      <c r="G90" s="3">
        <f t="shared" si="9"/>
        <v>64.56746173190812</v>
      </c>
      <c r="H90" s="41">
        <f aca="true" t="shared" si="12" ref="H90:H96">B90-D90</f>
        <v>13556.60000000005</v>
      </c>
      <c r="I90" s="41">
        <f t="shared" si="10"/>
        <v>71870.90000000007</v>
      </c>
      <c r="J90" s="168"/>
      <c r="K90" s="154"/>
    </row>
    <row r="91" spans="1:11" s="94" customFormat="1" ht="21.75" customHeight="1">
      <c r="A91" s="103" t="s">
        <v>3</v>
      </c>
      <c r="B91" s="127">
        <v>135454.8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</f>
        <v>123775.80999999998</v>
      </c>
      <c r="E91" s="107">
        <f>D91/D90*100</f>
        <v>94.50858149865847</v>
      </c>
      <c r="F91" s="107">
        <f t="shared" si="11"/>
        <v>91.37794304816072</v>
      </c>
      <c r="G91" s="107">
        <f t="shared" si="9"/>
        <v>65.16117908980786</v>
      </c>
      <c r="H91" s="105">
        <f t="shared" si="12"/>
        <v>11678.990000000005</v>
      </c>
      <c r="I91" s="105">
        <f t="shared" si="10"/>
        <v>66177.49</v>
      </c>
      <c r="K91" s="154"/>
    </row>
    <row r="92" spans="1:11" s="94" customFormat="1" ht="17.25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57.2+3.4+167+1.4+0.3+83.4+86.9+53.1+5.3+4.7+17+71.3+284.2+22.2+4.8+1.6+54.8+7+38.2+1.9+190+51.9+21+0.9+36.9+5.5+20.1+0.9+46.6+43.3-17.3+22+2.1</f>
        <v>1389.6000000000001</v>
      </c>
      <c r="E92" s="107">
        <f>D92/D90*100</f>
        <v>1.0610241601370722</v>
      </c>
      <c r="F92" s="107">
        <f t="shared" si="11"/>
        <v>80.19853407975992</v>
      </c>
      <c r="G92" s="107">
        <f t="shared" si="9"/>
        <v>50.05042501080537</v>
      </c>
      <c r="H92" s="105">
        <f t="shared" si="12"/>
        <v>343.0999999999999</v>
      </c>
      <c r="I92" s="105">
        <f t="shared" si="10"/>
        <v>1386.8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7336.900000000006</v>
      </c>
      <c r="C94" s="128">
        <f>C90-C91-C92-C93</f>
        <v>10109.000000000024</v>
      </c>
      <c r="D94" s="128">
        <f>D90-D91-D92-D93</f>
        <v>5802.389999999961</v>
      </c>
      <c r="E94" s="107">
        <f>D94/D90*100</f>
        <v>4.430394341204451</v>
      </c>
      <c r="F94" s="107">
        <f t="shared" si="11"/>
        <v>79.08503591435016</v>
      </c>
      <c r="G94" s="107">
        <f>D94/C94*100</f>
        <v>57.39825897714855</v>
      </c>
      <c r="H94" s="105">
        <f t="shared" si="12"/>
        <v>1534.5100000000448</v>
      </c>
      <c r="I94" s="105">
        <f>C94-D94</f>
        <v>4306.610000000062</v>
      </c>
      <c r="K94" s="154"/>
    </row>
    <row r="95" spans="1:11" ht="17.2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</f>
        <v>24824.799999999996</v>
      </c>
      <c r="E95" s="82">
        <f>D95/D154*100</f>
        <v>2.0725483767578496</v>
      </c>
      <c r="F95" s="84">
        <f t="shared" si="11"/>
        <v>77.83923442575659</v>
      </c>
      <c r="G95" s="81">
        <f>D95/C95*100</f>
        <v>52.374653206325085</v>
      </c>
      <c r="H95" s="85">
        <f t="shared" si="12"/>
        <v>7067.600000000006</v>
      </c>
      <c r="I95" s="88">
        <f>C95-D95</f>
        <v>22573.700000000004</v>
      </c>
      <c r="J95" s="168"/>
      <c r="K95" s="154"/>
    </row>
    <row r="96" spans="1:11" s="94" customFormat="1" ht="18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194.6+1234+3.4+0.5+79.6+1026.4+0.7+86.4+939.3+4.2+87.7+624.7+8+489.4+90.3+1.9+597.9+5.5+67.2+2.1+31.9+0.2+90.5+32.4+530.2+66+90.3+454.6+5.4+212.8</f>
        <v>7058.099999999998</v>
      </c>
      <c r="E96" s="134">
        <f>D96/D95*100</f>
        <v>28.43164899616512</v>
      </c>
      <c r="F96" s="135">
        <f t="shared" si="11"/>
        <v>87.92948797807398</v>
      </c>
      <c r="G96" s="136">
        <f>D96/C96*100</f>
        <v>55.0803015404785</v>
      </c>
      <c r="H96" s="137">
        <f t="shared" si="12"/>
        <v>968.9000000000024</v>
      </c>
      <c r="I96" s="126">
        <f>C96-D96</f>
        <v>5756.100000000003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</f>
        <v>8279</v>
      </c>
      <c r="E102" s="17">
        <f>D102/D154*100</f>
        <v>0.6911889727682898</v>
      </c>
      <c r="F102" s="17">
        <f>D102/B102*100</f>
        <v>84.25348299970487</v>
      </c>
      <c r="G102" s="17">
        <f aca="true" t="shared" si="14" ref="G102:G152">D102/C102*100</f>
        <v>64.19023694330728</v>
      </c>
      <c r="H102" s="66">
        <f aca="true" t="shared" si="15" ref="H102:H108">B102-D102</f>
        <v>1547.2999999999993</v>
      </c>
      <c r="I102" s="66">
        <f aca="true" t="shared" si="16" ref="I102:I152">C102-D102</f>
        <v>4618.6</v>
      </c>
      <c r="J102" s="170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31.2+4.8+33.9+5.2+30.9+10.3+19.9</f>
        <v>136.2</v>
      </c>
      <c r="E103" s="121">
        <f>D103/D102*100</f>
        <v>1.645126222973789</v>
      </c>
      <c r="F103" s="107">
        <f>D103/B103*100</f>
        <v>62.39120476408612</v>
      </c>
      <c r="G103" s="121">
        <f>D103/C103*100</f>
        <v>37.43815283122595</v>
      </c>
      <c r="H103" s="120">
        <f t="shared" si="15"/>
        <v>82.10000000000002</v>
      </c>
      <c r="I103" s="120">
        <f t="shared" si="16"/>
        <v>227.60000000000002</v>
      </c>
      <c r="J103" s="168"/>
      <c r="K103" s="154"/>
    </row>
    <row r="104" spans="1:11" s="94" customFormat="1" ht="17.25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</f>
        <v>7362.600000000002</v>
      </c>
      <c r="E104" s="107">
        <f>D104/D102*100</f>
        <v>88.93103031767124</v>
      </c>
      <c r="F104" s="107">
        <f aca="true" t="shared" si="17" ref="F104:F152">D104/B104*100</f>
        <v>89.26635870948972</v>
      </c>
      <c r="G104" s="107">
        <f t="shared" si="14"/>
        <v>69.75461866414024</v>
      </c>
      <c r="H104" s="105">
        <f t="shared" si="15"/>
        <v>885.2999999999975</v>
      </c>
      <c r="I104" s="105">
        <f t="shared" si="16"/>
        <v>3192.399999999998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780.199999999998</v>
      </c>
      <c r="E106" s="125">
        <f>D106/D102*100</f>
        <v>9.42384345935497</v>
      </c>
      <c r="F106" s="125">
        <f t="shared" si="17"/>
        <v>57.36342915962045</v>
      </c>
      <c r="G106" s="125">
        <f t="shared" si="14"/>
        <v>39.42793612290264</v>
      </c>
      <c r="H106" s="126">
        <f t="shared" si="15"/>
        <v>579.9000000000024</v>
      </c>
      <c r="I106" s="126">
        <f t="shared" si="16"/>
        <v>1198.600000000003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374632.3999999999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253411.69999999998</v>
      </c>
      <c r="E107" s="69">
        <f>D107/D154*100</f>
        <v>21.15658565170504</v>
      </c>
      <c r="F107" s="69">
        <f>D107/B107*100</f>
        <v>67.64276127745492</v>
      </c>
      <c r="G107" s="69">
        <f t="shared" si="14"/>
        <v>44.973223178278126</v>
      </c>
      <c r="H107" s="68">
        <f t="shared" si="15"/>
        <v>121220.69999999992</v>
      </c>
      <c r="I107" s="68">
        <f t="shared" si="16"/>
        <v>310060.69999999995</v>
      </c>
      <c r="J107" s="166"/>
      <c r="K107" s="154"/>
      <c r="L107" s="97"/>
    </row>
    <row r="108" spans="1:12" s="94" customFormat="1" ht="34.5">
      <c r="A108" s="98" t="s">
        <v>52</v>
      </c>
      <c r="B108" s="162">
        <v>2837.6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</f>
        <v>1772.8999999999994</v>
      </c>
      <c r="E108" s="100">
        <f>D108/D107*100</f>
        <v>0.6996125277562163</v>
      </c>
      <c r="F108" s="100">
        <f t="shared" si="17"/>
        <v>62.47885537073582</v>
      </c>
      <c r="G108" s="100">
        <f t="shared" si="14"/>
        <v>39.76003588248485</v>
      </c>
      <c r="H108" s="101">
        <f t="shared" si="15"/>
        <v>1064.7000000000005</v>
      </c>
      <c r="I108" s="101">
        <f t="shared" si="16"/>
        <v>2686.1000000000004</v>
      </c>
      <c r="K108" s="154"/>
      <c r="L108" s="102"/>
    </row>
    <row r="109" spans="1:12" s="94" customFormat="1" ht="17.2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39.127982401714725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56.7</v>
      </c>
      <c r="C113" s="101">
        <v>64.3</v>
      </c>
      <c r="D113" s="99">
        <f>6.8+7+3.6</f>
        <v>17.400000000000002</v>
      </c>
      <c r="E113" s="100">
        <f>D113/D107*100</f>
        <v>0.006866297017856714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</f>
        <v>1718.9999999999998</v>
      </c>
      <c r="E114" s="100">
        <f>D114/D107*100</f>
        <v>0.6783427915917063</v>
      </c>
      <c r="F114" s="100">
        <f t="shared" si="17"/>
        <v>76.10909412910651</v>
      </c>
      <c r="G114" s="100">
        <f t="shared" si="14"/>
        <v>51.91001056922844</v>
      </c>
      <c r="H114" s="101">
        <f t="shared" si="18"/>
        <v>539.6000000000001</v>
      </c>
      <c r="I114" s="101">
        <f t="shared" si="16"/>
        <v>1592.5000000000002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v>200</v>
      </c>
      <c r="C117" s="101">
        <v>200</v>
      </c>
      <c r="D117" s="99">
        <f>15+40+1.2+1.8</f>
        <v>58</v>
      </c>
      <c r="E117" s="100">
        <f>D117/D107*100</f>
        <v>0.022887656726189042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283</v>
      </c>
      <c r="C119" s="109">
        <v>491.6</v>
      </c>
      <c r="D119" s="99">
        <f>45.4+9.9+47+6.4+0.4+0.4+45.4+0.4+2.9+45.4+4+6.8+0.4+45.4+0.1+5.8+0.8+0.4+0.8+0.7+13+0.4</f>
        <v>282.20000000000005</v>
      </c>
      <c r="E119" s="100">
        <f>D119/D107*100</f>
        <v>0.11136028841604395</v>
      </c>
      <c r="F119" s="100">
        <f t="shared" si="17"/>
        <v>99.71731448763252</v>
      </c>
      <c r="G119" s="100">
        <f t="shared" si="14"/>
        <v>57.40439381611067</v>
      </c>
      <c r="H119" s="101">
        <f t="shared" si="18"/>
        <v>0.7999999999999545</v>
      </c>
      <c r="I119" s="101">
        <f t="shared" si="16"/>
        <v>209.39999999999998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3">
        <v>205</v>
      </c>
      <c r="C121" s="109">
        <v>317</v>
      </c>
      <c r="D121" s="99">
        <v>3.6</v>
      </c>
      <c r="E121" s="100">
        <f>D121/D107*100</f>
        <v>0.0014206131761082855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3">
        <v>480</v>
      </c>
      <c r="C122" s="109">
        <f>480+80</f>
        <v>560</v>
      </c>
      <c r="D122" s="110">
        <f>12+360.2</f>
        <v>372.2</v>
      </c>
      <c r="E122" s="113">
        <f>D122/D107*100</f>
        <v>0.14687561781875105</v>
      </c>
      <c r="F122" s="100">
        <f t="shared" si="17"/>
        <v>77.54166666666666</v>
      </c>
      <c r="G122" s="100">
        <f t="shared" si="14"/>
        <v>66.46428571428571</v>
      </c>
      <c r="H122" s="101">
        <f t="shared" si="18"/>
        <v>107.80000000000001</v>
      </c>
      <c r="I122" s="101">
        <f t="shared" si="16"/>
        <v>187.8</v>
      </c>
      <c r="J122" s="166"/>
      <c r="K122" s="154">
        <f>H108+H111+H113+H114+H117+H119+H121+H126+H127+H128+H130+H132+H136+H137+H139+H69</f>
        <v>4002.6000000000004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</f>
        <v>32651.200000000004</v>
      </c>
      <c r="E125" s="113">
        <f>D125/D107*100</f>
        <v>12.884645815485237</v>
      </c>
      <c r="F125" s="100">
        <f t="shared" si="17"/>
        <v>91.23046231049071</v>
      </c>
      <c r="G125" s="100">
        <f t="shared" si="14"/>
        <v>71.74306161326967</v>
      </c>
      <c r="H125" s="101">
        <f t="shared" si="18"/>
        <v>3138.5999999999985</v>
      </c>
      <c r="I125" s="101">
        <f t="shared" si="16"/>
        <v>12860.099999999999</v>
      </c>
      <c r="K125" s="154"/>
      <c r="L125" s="102"/>
    </row>
    <row r="126" spans="1:12" s="114" customFormat="1" ht="17.25">
      <c r="A126" s="108" t="s">
        <v>91</v>
      </c>
      <c r="B126" s="163">
        <v>670</v>
      </c>
      <c r="C126" s="109">
        <v>700</v>
      </c>
      <c r="D126" s="110">
        <f>9.6+1.5</f>
        <v>11.1</v>
      </c>
      <c r="E126" s="113">
        <f>D126/D107*100</f>
        <v>0.004380223959667214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142</v>
      </c>
      <c r="C127" s="109">
        <v>200</v>
      </c>
      <c r="D127" s="110">
        <v>63.1</v>
      </c>
      <c r="E127" s="113">
        <f>D127/D107*100</f>
        <v>0.02490019205900912</v>
      </c>
      <c r="F127" s="100">
        <f t="shared" si="17"/>
        <v>44.43661971830986</v>
      </c>
      <c r="G127" s="100">
        <f t="shared" si="14"/>
        <v>31.55</v>
      </c>
      <c r="H127" s="101">
        <f t="shared" si="18"/>
        <v>78.9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0.013614209604371071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7+4.2+0.1+12.3+0.2+7.1+17.8+14.9+1.7+0.1+7.4+7+2.7+3.7+7.1+5.3+31.3+16.4+2.5+1.7+26.7+0.1+13.8+0.1+2.9+6.5+0.6+7+4.8+0.1+17.3+0.5+7.6+29.1+0.2+0.1+7.4+1+0.1+0.2</f>
        <v>276.6</v>
      </c>
      <c r="E130" s="113">
        <f>D130/D107*100</f>
        <v>0.10915044569765328</v>
      </c>
      <c r="F130" s="100">
        <f t="shared" si="17"/>
        <v>47.10490463215259</v>
      </c>
      <c r="G130" s="100">
        <f t="shared" si="14"/>
        <v>29.363057324840767</v>
      </c>
      <c r="H130" s="101">
        <f t="shared" si="18"/>
        <v>310.6</v>
      </c>
      <c r="I130" s="101">
        <f t="shared" si="16"/>
        <v>665.4</v>
      </c>
      <c r="K130" s="154"/>
      <c r="L130" s="102"/>
    </row>
    <row r="131" spans="1:12" s="115" customFormat="1" ht="17.25">
      <c r="A131" s="103" t="s">
        <v>88</v>
      </c>
      <c r="B131" s="104">
        <v>294.6</v>
      </c>
      <c r="C131" s="105">
        <v>510.8</v>
      </c>
      <c r="D131" s="106">
        <f>7+7.1+7+7.1+7+7+7.4</f>
        <v>49.6</v>
      </c>
      <c r="E131" s="107">
        <f>D131/D130*100</f>
        <v>17.932031814895154</v>
      </c>
      <c r="F131" s="107">
        <f>D131/B131*100</f>
        <v>16.836388323150032</v>
      </c>
      <c r="G131" s="107">
        <f t="shared" si="14"/>
        <v>9.71025841816758</v>
      </c>
      <c r="H131" s="105">
        <f t="shared" si="18"/>
        <v>245.00000000000003</v>
      </c>
      <c r="I131" s="105">
        <f t="shared" si="16"/>
        <v>461.2</v>
      </c>
      <c r="K131" s="154"/>
      <c r="L131" s="102"/>
    </row>
    <row r="132" spans="1:12" s="114" customFormat="1" ht="34.5">
      <c r="A132" s="108" t="s">
        <v>103</v>
      </c>
      <c r="B132" s="163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>
        <f>H140+H109</f>
        <v>500.00000000000006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245</v>
      </c>
      <c r="C136" s="109">
        <v>383.2</v>
      </c>
      <c r="D136" s="110">
        <f>2.9+1.5+9.7+8.2+0.2-0.4+16+13.6+102.3</f>
        <v>154</v>
      </c>
      <c r="E136" s="113">
        <f>D136/D107*100</f>
        <v>0.060770674755743326</v>
      </c>
      <c r="F136" s="100">
        <f t="shared" si="17"/>
        <v>62.857142857142854</v>
      </c>
      <c r="G136" s="100">
        <f t="shared" si="14"/>
        <v>40.18789144050105</v>
      </c>
      <c r="H136" s="101">
        <f t="shared" si="18"/>
        <v>91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3">
        <v>200</v>
      </c>
      <c r="C137" s="109">
        <v>350</v>
      </c>
      <c r="D137" s="110">
        <f>3.7+1.9+30+0.6+12.1</f>
        <v>48.300000000000004</v>
      </c>
      <c r="E137" s="113">
        <f>D137/D107*100</f>
        <v>0.0190598934461195</v>
      </c>
      <c r="F137" s="100">
        <f t="shared" si="17"/>
        <v>24.150000000000002</v>
      </c>
      <c r="G137" s="100">
        <f t="shared" si="14"/>
        <v>13.8</v>
      </c>
      <c r="H137" s="101">
        <f t="shared" si="18"/>
        <v>151.7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3">
        <v>420.1</v>
      </c>
      <c r="C139" s="109">
        <v>607.7</v>
      </c>
      <c r="D139" s="110">
        <f>76+0.3+41+44+1.8+16.3+2.4+30+0.6+0.2+27.4+0.2+4.5-0.2+31.4+4.5+7.9+26.6+4.5+0.5+26.6+0.3</f>
        <v>346.80000000000007</v>
      </c>
      <c r="E139" s="113">
        <f>D139/D107*100</f>
        <v>0.13685240263176487</v>
      </c>
      <c r="F139" s="100">
        <f>D139/B139*100</f>
        <v>82.55177338728875</v>
      </c>
      <c r="G139" s="100">
        <f>D139/C139*100</f>
        <v>57.06763205529045</v>
      </c>
      <c r="H139" s="101">
        <f t="shared" si="18"/>
        <v>73.29999999999995</v>
      </c>
      <c r="I139" s="101">
        <f t="shared" si="16"/>
        <v>260.9</v>
      </c>
      <c r="K139" s="154"/>
      <c r="L139" s="102"/>
    </row>
    <row r="140" spans="1:12" s="115" customFormat="1" ht="17.25">
      <c r="A140" s="103" t="s">
        <v>25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86.6782006920415</v>
      </c>
      <c r="F140" s="107">
        <f t="shared" si="17"/>
        <v>88.56806128461992</v>
      </c>
      <c r="G140" s="107">
        <f>D140/C140*100</f>
        <v>61.397058823529406</v>
      </c>
      <c r="H140" s="105">
        <f t="shared" si="18"/>
        <v>38.80000000000001</v>
      </c>
      <c r="I140" s="105">
        <f t="shared" si="16"/>
        <v>189.00000000000006</v>
      </c>
      <c r="K140" s="154"/>
      <c r="L140" s="102"/>
    </row>
    <row r="141" spans="1:12" s="114" customFormat="1" ht="17.25">
      <c r="A141" s="108" t="s">
        <v>96</v>
      </c>
      <c r="B141" s="163">
        <v>1234.3</v>
      </c>
      <c r="C141" s="109">
        <v>1760</v>
      </c>
      <c r="D141" s="110">
        <f>107.3+0.4+30.4+78.2+4.1+36.9+117.9+50.5+112.6+5.2+52.3+10.5+76.8-0.2+10.4+82.9+84+50.5+35.7+3.4+90.4+1.3+74.9</f>
        <v>1116.4</v>
      </c>
      <c r="E141" s="113">
        <f>D141/D107*100</f>
        <v>0.44054793050202506</v>
      </c>
      <c r="F141" s="100">
        <f t="shared" si="17"/>
        <v>90.44802722190717</v>
      </c>
      <c r="G141" s="100">
        <f t="shared" si="14"/>
        <v>63.43181818181819</v>
      </c>
      <c r="H141" s="101">
        <f t="shared" si="18"/>
        <v>117.89999999999986</v>
      </c>
      <c r="I141" s="101">
        <f t="shared" si="16"/>
        <v>643.5999999999999</v>
      </c>
      <c r="J141" s="166"/>
      <c r="K141" s="154"/>
      <c r="L141" s="102"/>
    </row>
    <row r="142" spans="1:12" s="115" customFormat="1" ht="17.2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107.3+25.4+76+34+76.6+47.2+83.8+4.5+35.4+76.8-0.2+60.7+81+50.4+90.4+52.9</f>
        <v>902.1999999999998</v>
      </c>
      <c r="E142" s="107">
        <f>D142/D141*100</f>
        <v>80.81332855607307</v>
      </c>
      <c r="F142" s="107">
        <f aca="true" t="shared" si="19" ref="F142:F151">D142/B142*100</f>
        <v>90.35553329994991</v>
      </c>
      <c r="G142" s="107">
        <f t="shared" si="14"/>
        <v>62.76610546820647</v>
      </c>
      <c r="H142" s="105">
        <f t="shared" si="18"/>
        <v>96.30000000000018</v>
      </c>
      <c r="I142" s="105">
        <f t="shared" si="16"/>
        <v>535.2000000000003</v>
      </c>
      <c r="J142" s="167"/>
      <c r="K142" s="154"/>
      <c r="L142" s="102">
        <f>B108+B111+B114+B117+B119+B126+B127+B128+B130+B136+B71+B132+B137+B121+B113+B139+B70</f>
        <v>9017.1</v>
      </c>
    </row>
    <row r="143" spans="1:13" s="115" customFormat="1" ht="17.2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1.4242207094231456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0.21092159517496628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37434.2+5671.6</f>
        <v>43105.799999999996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</f>
        <v>35717.3</v>
      </c>
      <c r="E146" s="113">
        <f>D146/D107*100</f>
        <v>14.094574165281243</v>
      </c>
      <c r="F146" s="100">
        <f t="shared" si="19"/>
        <v>82.85961517939583</v>
      </c>
      <c r="G146" s="100">
        <f t="shared" si="14"/>
        <v>54.3538073367969</v>
      </c>
      <c r="H146" s="101">
        <f t="shared" si="18"/>
        <v>7388.499999999993</v>
      </c>
      <c r="I146" s="101">
        <f t="shared" si="16"/>
        <v>29995.300000000003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89.4</v>
      </c>
      <c r="C149" s="109">
        <v>162.3</v>
      </c>
      <c r="D149" s="110">
        <f>46.4+43</f>
        <v>89.4</v>
      </c>
      <c r="E149" s="113">
        <f>D149/D107*100</f>
        <v>0.03527856054002242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2.6329881374853645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254700.8-6471.6</f>
        <v>248229.19999999998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</f>
        <v>145662.30000000002</v>
      </c>
      <c r="E151" s="151">
        <f>D151/D107*100</f>
        <v>57.48049517839943</v>
      </c>
      <c r="F151" s="152">
        <f t="shared" si="19"/>
        <v>58.680566186411596</v>
      </c>
      <c r="G151" s="152">
        <f t="shared" si="14"/>
        <v>38.04526285711599</v>
      </c>
      <c r="H151" s="153">
        <f t="shared" si="18"/>
        <v>102566.89999999997</v>
      </c>
      <c r="I151" s="153">
        <f>C151-D151</f>
        <v>237203.49999999997</v>
      </c>
      <c r="K151" s="154"/>
      <c r="L151" s="102"/>
    </row>
    <row r="152" spans="1:12" s="114" customFormat="1" ht="17.25">
      <c r="A152" s="108" t="s">
        <v>99</v>
      </c>
      <c r="B152" s="163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819+819+819.1+1062.3+1173.1+1173.1+1173.2+1173.1+1173.1+1173.2+1173.1+1173.1+1173.2+1173.1+1173.1+1173.1+1173.1+1173.1+1173.1+1173.1+1173.1+1173.1+1173.1</f>
        <v>25808.59999999999</v>
      </c>
      <c r="E152" s="113">
        <f>D152/D107*100</f>
        <v>10.184454782474523</v>
      </c>
      <c r="F152" s="100">
        <f t="shared" si="17"/>
        <v>91.66678505974112</v>
      </c>
      <c r="G152" s="100">
        <f t="shared" si="14"/>
        <v>61.11147944686491</v>
      </c>
      <c r="H152" s="101">
        <f t="shared" si="18"/>
        <v>2346.200000000008</v>
      </c>
      <c r="I152" s="101">
        <f t="shared" si="16"/>
        <v>16423.40000000001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262462.5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1441017.9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1197791.1</v>
      </c>
      <c r="E154" s="28">
        <v>100</v>
      </c>
      <c r="F154" s="3">
        <f>D154/B154*100</f>
        <v>83.12118121502864</v>
      </c>
      <c r="G154" s="3">
        <f aca="true" t="shared" si="20" ref="G154:G160">D154/C154*100</f>
        <v>55.291119740738225</v>
      </c>
      <c r="H154" s="41">
        <f aca="true" t="shared" si="21" ref="H154:H160">B154-D154</f>
        <v>243226.7999999998</v>
      </c>
      <c r="I154" s="41">
        <f aca="true" t="shared" si="22" ref="I154:I160">C154-D154</f>
        <v>968544.2999999993</v>
      </c>
      <c r="K154" s="156">
        <f>D154-751574.4-254427.6-132352.6+0.9</f>
        <v>59437.40000000006</v>
      </c>
      <c r="L154" s="34"/>
    </row>
    <row r="155" spans="1:12" ht="17.25">
      <c r="A155" s="16" t="s">
        <v>5</v>
      </c>
      <c r="B155" s="52">
        <f>B8+B20+B34+B52+B60+B91+B115+B120+B46+B142+B133+B103</f>
        <v>609235.7</v>
      </c>
      <c r="C155" s="52">
        <f>C8+C20+C34+C52+C60+C91+C115+C120+C46+C142+C133+C103</f>
        <v>896180.8</v>
      </c>
      <c r="D155" s="52">
        <f>D8+D20+D34+D52+D60+D91+D115+D120+D46+D142+D133+D103</f>
        <v>553781.8099999999</v>
      </c>
      <c r="E155" s="6">
        <f>D155/D154*100</f>
        <v>46.23358864496488</v>
      </c>
      <c r="F155" s="6">
        <f aca="true" t="shared" si="23" ref="F155:F160">D155/B155*100</f>
        <v>90.89779374386629</v>
      </c>
      <c r="G155" s="6">
        <f t="shared" si="20"/>
        <v>61.7935365274507</v>
      </c>
      <c r="H155" s="53">
        <f t="shared" si="21"/>
        <v>55453.890000000014</v>
      </c>
      <c r="I155" s="63">
        <f t="shared" si="22"/>
        <v>342398.9900000001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63884.39999999998</v>
      </c>
      <c r="E156" s="6">
        <f>D156/D154*100</f>
        <v>5.3335176726559395</v>
      </c>
      <c r="F156" s="6">
        <f t="shared" si="23"/>
        <v>94.41318737835238</v>
      </c>
      <c r="G156" s="6">
        <f t="shared" si="20"/>
        <v>57.78047103939799</v>
      </c>
      <c r="H156" s="53">
        <f>B156-D156</f>
        <v>3780.300000000003</v>
      </c>
      <c r="I156" s="63">
        <f t="shared" si="22"/>
        <v>46679.600000000006</v>
      </c>
      <c r="K156" s="154"/>
      <c r="L156" s="70"/>
    </row>
    <row r="157" spans="1:12" ht="17.25">
      <c r="A157" s="16" t="s">
        <v>1</v>
      </c>
      <c r="B157" s="52">
        <f>B22+B10+B54+B48+B61+B35+B124</f>
        <v>28350.006</v>
      </c>
      <c r="C157" s="52">
        <f>C22+C10+C54+C48+C61+C35+C124</f>
        <v>45948.3</v>
      </c>
      <c r="D157" s="52">
        <f>D22+D10+D54+D48+D61+D35+D124</f>
        <v>19716.199999999997</v>
      </c>
      <c r="E157" s="6">
        <f>D157/D154*100</f>
        <v>1.646046626995308</v>
      </c>
      <c r="F157" s="6">
        <f t="shared" si="23"/>
        <v>69.54566429368656</v>
      </c>
      <c r="G157" s="6">
        <f t="shared" si="20"/>
        <v>42.90953092932708</v>
      </c>
      <c r="H157" s="53">
        <f t="shared" si="21"/>
        <v>8633.806000000004</v>
      </c>
      <c r="I157" s="63">
        <f t="shared" si="22"/>
        <v>26232.100000000006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16371.100000000004</v>
      </c>
      <c r="E158" s="6">
        <f>D158/D154*100</f>
        <v>1.3667742229842919</v>
      </c>
      <c r="F158" s="6">
        <f t="shared" si="23"/>
        <v>72.7197214004602</v>
      </c>
      <c r="G158" s="6">
        <f t="shared" si="20"/>
        <v>54.155323041095095</v>
      </c>
      <c r="H158" s="53">
        <f>B158-D158</f>
        <v>6141.499999999998</v>
      </c>
      <c r="I158" s="63">
        <f t="shared" si="22"/>
        <v>13858.799999999994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0.0017782733566813111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713223.336</v>
      </c>
      <c r="C160" s="65">
        <f>C154-C155-C156-C157-C158-C159</f>
        <v>1083299.2999999993</v>
      </c>
      <c r="D160" s="65">
        <f>D154-D155-D156-D157-D158-D159</f>
        <v>544016.2900000002</v>
      </c>
      <c r="E160" s="31">
        <f>D160/D154*100</f>
        <v>45.4182945590429</v>
      </c>
      <c r="F160" s="31">
        <f t="shared" si="23"/>
        <v>76.27572774764063</v>
      </c>
      <c r="G160" s="31">
        <f t="shared" si="20"/>
        <v>50.218465940114655</v>
      </c>
      <c r="H160" s="90">
        <f t="shared" si="21"/>
        <v>169207.04599999986</v>
      </c>
      <c r="I160" s="90">
        <f t="shared" si="22"/>
        <v>539283.0099999992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1197791.1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1197791.1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2018-08-10T09:57:26Z</cp:lastPrinted>
  <dcterms:created xsi:type="dcterms:W3CDTF">2000-06-20T04:48:00Z</dcterms:created>
  <dcterms:modified xsi:type="dcterms:W3CDTF">2018-08-17T12:29:25Z</dcterms:modified>
  <cp:category/>
  <cp:version/>
  <cp:contentType/>
  <cp:contentStatus/>
</cp:coreProperties>
</file>